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8" i="1"/>
  <c r="H59"/>
  <c r="H67" s="1"/>
  <c r="G55"/>
  <c r="J58"/>
  <c r="I58"/>
  <c r="G58" s="1"/>
  <c r="G59" s="1"/>
  <c r="J55"/>
  <c r="I55"/>
  <c r="H55"/>
  <c r="J53"/>
  <c r="J59" s="1"/>
  <c r="J67" s="1"/>
  <c r="I53"/>
  <c r="I59" s="1"/>
  <c r="I67" s="1"/>
  <c r="H53"/>
  <c r="H66"/>
  <c r="F66"/>
  <c r="J65"/>
  <c r="I65"/>
  <c r="H65"/>
  <c r="G65"/>
  <c r="J62"/>
  <c r="I62"/>
  <c r="H62"/>
  <c r="G62"/>
  <c r="J60"/>
  <c r="J66" s="1"/>
  <c r="I60"/>
  <c r="I66" s="1"/>
  <c r="H60"/>
  <c r="G60"/>
  <c r="G66" s="1"/>
  <c r="F59"/>
  <c r="J47"/>
  <c r="I47"/>
  <c r="H47"/>
  <c r="J44"/>
  <c r="I44"/>
  <c r="H44"/>
  <c r="J42"/>
  <c r="J48" s="1"/>
  <c r="I42"/>
  <c r="I48" s="1"/>
  <c r="H42"/>
  <c r="G47"/>
  <c r="G44"/>
  <c r="G42"/>
  <c r="F48"/>
  <c r="F36"/>
  <c r="J34"/>
  <c r="I34"/>
  <c r="H34"/>
  <c r="G34"/>
  <c r="J33"/>
  <c r="J36" s="1"/>
  <c r="I33"/>
  <c r="I36" s="1"/>
  <c r="H33"/>
  <c r="H36" s="1"/>
  <c r="G33"/>
  <c r="G36" s="1"/>
  <c r="F29"/>
  <c r="F37" s="1"/>
  <c r="J28"/>
  <c r="I28"/>
  <c r="G28" s="1"/>
  <c r="H28"/>
  <c r="J25"/>
  <c r="J29" s="1"/>
  <c r="J37" s="1"/>
  <c r="I25"/>
  <c r="I29" s="1"/>
  <c r="I37" s="1"/>
  <c r="H25"/>
  <c r="H29" s="1"/>
  <c r="H37" s="1"/>
  <c r="G25"/>
  <c r="G29" s="1"/>
  <c r="G37" s="1"/>
  <c r="J16"/>
  <c r="I16"/>
  <c r="H16"/>
  <c r="J15"/>
  <c r="I15"/>
  <c r="H15"/>
  <c r="H19" s="1"/>
  <c r="G16"/>
  <c r="G15"/>
  <c r="G19" s="1"/>
  <c r="F19"/>
  <c r="J10"/>
  <c r="I10"/>
  <c r="G10" s="1"/>
  <c r="H10"/>
  <c r="J7"/>
  <c r="J11" s="1"/>
  <c r="I7"/>
  <c r="I11" s="1"/>
  <c r="H7"/>
  <c r="H11" s="1"/>
  <c r="G7"/>
  <c r="G11" s="1"/>
  <c r="F11"/>
  <c r="G67" l="1"/>
  <c r="J19"/>
  <c r="F67"/>
  <c r="I19"/>
  <c r="G48"/>
  <c r="H48"/>
</calcChain>
</file>

<file path=xl/sharedStrings.xml><?xml version="1.0" encoding="utf-8"?>
<sst xmlns="http://schemas.openxmlformats.org/spreadsheetml/2006/main" count="174" uniqueCount="57">
  <si>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</si>
  <si>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</si>
  <si>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</si>
  <si>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</si>
  <si>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</si>
  <si>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</si>
  <si>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</si>
  <si>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</si>
  <si>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</si>
  <si>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Омлет натуральный с сл/маслом</t>
  </si>
  <si>
    <t>Хлеб ржано-пшеничный</t>
  </si>
  <si>
    <t>Чай с сахаром</t>
  </si>
  <si>
    <t>Сок в ассортменте  (200мл)</t>
  </si>
  <si>
    <t>Плоды или ягоды свежие (Яблоко)</t>
  </si>
  <si>
    <t>Горячее блюдо</t>
  </si>
  <si>
    <t>Хлеб</t>
  </si>
  <si>
    <t>Горячий напиток</t>
  </si>
  <si>
    <t>Напиток</t>
  </si>
  <si>
    <t>Фрукты</t>
  </si>
  <si>
    <t>ПТ</t>
  </si>
  <si>
    <t>150/5</t>
  </si>
  <si>
    <t>200/15</t>
  </si>
  <si>
    <t>Итого:</t>
  </si>
  <si>
    <t>Белки</t>
  </si>
  <si>
    <t>Завтрак</t>
  </si>
  <si>
    <t>МАОУ "Лицей № 176"</t>
  </si>
  <si>
    <t>День:</t>
  </si>
  <si>
    <t>31.05.2021г.</t>
  </si>
  <si>
    <t>Школа:</t>
  </si>
  <si>
    <t>Борщ с картофелем и капустой</t>
  </si>
  <si>
    <t>Котлета из говядины</t>
  </si>
  <si>
    <t>Макароные изделия отварные</t>
  </si>
  <si>
    <t>Хлеб пшеничный</t>
  </si>
  <si>
    <t>Печенье</t>
  </si>
  <si>
    <t>Компот из плодов сушенных (кураги)</t>
  </si>
  <si>
    <t>Обед</t>
  </si>
  <si>
    <t>Первое блюдо</t>
  </si>
  <si>
    <t>Второе блюдо</t>
  </si>
  <si>
    <t>Гарнир</t>
  </si>
  <si>
    <t>Хлеб белый</t>
  </si>
  <si>
    <t>Хлеб черный</t>
  </si>
  <si>
    <t>Сладкое</t>
  </si>
  <si>
    <t>Отд./корп</t>
  </si>
  <si>
    <t>Итого завтрак:</t>
  </si>
  <si>
    <t>Итого обед:</t>
  </si>
  <si>
    <t>Всего завтрак+обед</t>
  </si>
  <si>
    <t>Питание 1-4 класс (Возрастная категория: 7-11 лет)</t>
  </si>
  <si>
    <t>Питание 1-4 класс (Возрастная категория: 7-11 лет (ОВЗ))</t>
  </si>
  <si>
    <t>Питание 5-11 класс (Возрастная категория: с 12 лет)</t>
  </si>
  <si>
    <t>Суп картофельный с горохом</t>
  </si>
  <si>
    <t>Бефстроганов из говядины</t>
  </si>
  <si>
    <t>Каша гречневая рассыпчатая</t>
  </si>
  <si>
    <t>Компот из клубники</t>
  </si>
  <si>
    <t>ТТК</t>
  </si>
  <si>
    <t>Питание 5-11 класс (Возрастная категория: с 12 лет (ОВЗ))</t>
  </si>
  <si>
    <t>Бутерброд с сыром (2-й вариант)</t>
  </si>
  <si>
    <t>200/5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</si>
</sst>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topLeftCell="A37" workbookViewId="0">
      <selection activeCell="D38" sqref="D38"/>
    </sheetView>
  </sheetViews>
  <sheetFormatPr defaultRowHeight="15"/>
  <cols>
    <col min="1" max="1" width="13.28515625" style="1" customWidth="1"/>
    <col min="2" max="2" width="16.85546875" style="1" customWidth="1"/>
    <col min="3" max="3" width="9.140625" style="1"/>
    <col min="4" max="4" width="48.85546875" style="1" customWidth="1"/>
    <col min="5" max="5" width="10.140625" style="1" customWidth="1"/>
    <col min="6" max="6" width="9.140625" style="1"/>
    <col min="7" max="7" width="15.140625" style="1" customWidth="1"/>
    <col min="8" max="9" width="9.140625" style="1"/>
    <col min="10" max="10" width="11.85546875" style="1" customWidth="1"/>
    <col min="11" max="16384" width="9.140625" style="1"/>
  </cols>
  <sheetData>
    <row r="1" spans="1:10">
      <c r="A1" s="1" t="s">
        <v>28</v>
      </c>
      <c r="B1" s="12" t="s">
        <v>25</v>
      </c>
      <c r="C1" s="12"/>
      <c r="D1" s="12"/>
      <c r="E1" s="1" t="s">
        <v>42</v>
      </c>
      <c r="I1" s="1" t="s">
        <v>26</v>
      </c>
      <c r="J1" s="9" t="s">
        <v>27</v>
      </c>
    </row>
    <row r="2" spans="1:10">
      <c r="B2" s="34"/>
      <c r="C2" s="34"/>
      <c r="D2" s="34"/>
    </row>
    <row r="3" spans="1:10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0" customFormat="1" ht="15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23</v>
      </c>
      <c r="I4" s="11" t="s">
        <v>7</v>
      </c>
      <c r="J4" s="11" t="s">
        <v>8</v>
      </c>
    </row>
    <row r="5" spans="1:10">
      <c r="A5" s="33" t="s">
        <v>24</v>
      </c>
      <c r="B5" s="15" t="s">
        <v>14</v>
      </c>
      <c r="C5" s="15">
        <v>340</v>
      </c>
      <c r="D5" s="14" t="s">
        <v>9</v>
      </c>
      <c r="E5" s="15" t="s">
        <v>20</v>
      </c>
      <c r="F5" s="16">
        <v>25.61</v>
      </c>
      <c r="G5" s="17">
        <v>265</v>
      </c>
      <c r="H5" s="16">
        <v>13.87</v>
      </c>
      <c r="I5" s="18">
        <v>21.51</v>
      </c>
      <c r="J5" s="18">
        <v>3.62</v>
      </c>
    </row>
    <row r="6" spans="1:10">
      <c r="A6" s="33"/>
      <c r="B6" s="15" t="s">
        <v>15</v>
      </c>
      <c r="C6" s="15">
        <v>377</v>
      </c>
      <c r="D6" s="22" t="s">
        <v>55</v>
      </c>
      <c r="E6" s="15">
        <v>35</v>
      </c>
      <c r="F6" s="16">
        <v>9.35</v>
      </c>
      <c r="G6" s="17">
        <v>122</v>
      </c>
      <c r="H6" s="16">
        <v>4.97</v>
      </c>
      <c r="I6" s="18">
        <v>8.01</v>
      </c>
      <c r="J6" s="18">
        <v>7.56</v>
      </c>
    </row>
    <row r="7" spans="1:10">
      <c r="A7" s="33"/>
      <c r="B7" s="15" t="s">
        <v>15</v>
      </c>
      <c r="C7" s="15">
        <v>684.68499999999995</v>
      </c>
      <c r="D7" s="19" t="s">
        <v>10</v>
      </c>
      <c r="E7" s="20">
        <v>25</v>
      </c>
      <c r="F7" s="20">
        <v>1.2</v>
      </c>
      <c r="G7" s="21">
        <f>52*20/30</f>
        <v>34.666666666666664</v>
      </c>
      <c r="H7" s="18">
        <f>1.98*20/30</f>
        <v>1.32</v>
      </c>
      <c r="I7" s="18">
        <f>0.36*20/30</f>
        <v>0.23999999999999996</v>
      </c>
      <c r="J7" s="18">
        <f>10.02*20/30</f>
        <v>6.6799999999999988</v>
      </c>
    </row>
    <row r="8" spans="1:10">
      <c r="A8" s="33"/>
      <c r="B8" s="15" t="s">
        <v>16</v>
      </c>
      <c r="C8" s="15" t="s">
        <v>19</v>
      </c>
      <c r="D8" s="22" t="s">
        <v>11</v>
      </c>
      <c r="E8" s="15" t="s">
        <v>21</v>
      </c>
      <c r="F8" s="23">
        <v>1.2</v>
      </c>
      <c r="G8" s="21">
        <v>49</v>
      </c>
      <c r="H8" s="18">
        <v>0.12</v>
      </c>
      <c r="I8" s="18">
        <v>0</v>
      </c>
      <c r="J8" s="18">
        <v>12.04</v>
      </c>
    </row>
    <row r="9" spans="1:10">
      <c r="A9" s="33"/>
      <c r="B9" s="15" t="s">
        <v>17</v>
      </c>
      <c r="C9" s="15" t="s">
        <v>19</v>
      </c>
      <c r="D9" s="24" t="s">
        <v>12</v>
      </c>
      <c r="E9" s="24">
        <v>1</v>
      </c>
      <c r="F9" s="23">
        <v>18</v>
      </c>
      <c r="G9" s="21">
        <v>85</v>
      </c>
      <c r="H9" s="18">
        <v>1</v>
      </c>
      <c r="I9" s="18">
        <v>0</v>
      </c>
      <c r="J9" s="18">
        <v>20.2</v>
      </c>
    </row>
    <row r="10" spans="1:10">
      <c r="A10" s="33"/>
      <c r="B10" s="15" t="s">
        <v>18</v>
      </c>
      <c r="C10" s="15">
        <v>89</v>
      </c>
      <c r="D10" s="22" t="s">
        <v>13</v>
      </c>
      <c r="E10" s="15">
        <v>84</v>
      </c>
      <c r="F10" s="23">
        <v>10.11</v>
      </c>
      <c r="G10" s="21">
        <f>96*I10/200</f>
        <v>0</v>
      </c>
      <c r="H10" s="18">
        <f>1.5*M10/200</f>
        <v>0</v>
      </c>
      <c r="I10" s="18">
        <f>0.5*M10/200</f>
        <v>0</v>
      </c>
      <c r="J10" s="18">
        <f>21*M10/200</f>
        <v>0</v>
      </c>
    </row>
    <row r="11" spans="1:10">
      <c r="A11" s="13"/>
      <c r="B11" s="15"/>
      <c r="C11" s="15"/>
      <c r="D11" s="11" t="s">
        <v>43</v>
      </c>
      <c r="E11" s="13"/>
      <c r="F11" s="38">
        <f>SUM(F5:F10)</f>
        <v>65.47</v>
      </c>
      <c r="G11" s="18">
        <f t="shared" ref="G11" si="0">SUM(G5:G9)</f>
        <v>555.66666666666674</v>
      </c>
      <c r="H11" s="18">
        <f>SUM(H5:H9)</f>
        <v>21.28</v>
      </c>
      <c r="I11" s="18">
        <f t="shared" ref="I11:J11" si="1">SUM(I5:I9)</f>
        <v>29.76</v>
      </c>
      <c r="J11" s="18">
        <f t="shared" si="1"/>
        <v>50.099999999999994</v>
      </c>
    </row>
    <row r="12" spans="1:10">
      <c r="A12" s="30" t="s">
        <v>35</v>
      </c>
      <c r="B12" s="15" t="s">
        <v>36</v>
      </c>
      <c r="C12" s="15">
        <v>37</v>
      </c>
      <c r="D12" s="22" t="s">
        <v>29</v>
      </c>
      <c r="E12" s="15">
        <v>200</v>
      </c>
      <c r="F12" s="24">
        <v>7.86</v>
      </c>
      <c r="G12" s="21">
        <v>89</v>
      </c>
      <c r="H12" s="18">
        <v>1.52</v>
      </c>
      <c r="I12" s="18">
        <v>5.33</v>
      </c>
      <c r="J12" s="18">
        <v>8.65</v>
      </c>
    </row>
    <row r="13" spans="1:10">
      <c r="A13" s="31"/>
      <c r="B13" s="15" t="s">
        <v>37</v>
      </c>
      <c r="C13" s="15">
        <v>451</v>
      </c>
      <c r="D13" s="22" t="s">
        <v>30</v>
      </c>
      <c r="E13" s="15">
        <v>80</v>
      </c>
      <c r="F13" s="23">
        <v>36.380000000000003</v>
      </c>
      <c r="G13" s="21">
        <v>202</v>
      </c>
      <c r="H13" s="18">
        <v>12.2</v>
      </c>
      <c r="I13" s="18">
        <v>13.39</v>
      </c>
      <c r="J13" s="18">
        <v>6.56</v>
      </c>
    </row>
    <row r="14" spans="1:10">
      <c r="A14" s="31"/>
      <c r="B14" s="15" t="s">
        <v>38</v>
      </c>
      <c r="C14" s="15">
        <v>227</v>
      </c>
      <c r="D14" s="22" t="s">
        <v>31</v>
      </c>
      <c r="E14" s="15">
        <v>150</v>
      </c>
      <c r="F14" s="23">
        <v>5.82</v>
      </c>
      <c r="G14" s="21">
        <v>168</v>
      </c>
      <c r="H14" s="18">
        <v>5.52</v>
      </c>
      <c r="I14" s="18">
        <v>4.5199999999999996</v>
      </c>
      <c r="J14" s="18">
        <v>26.45</v>
      </c>
    </row>
    <row r="15" spans="1:10">
      <c r="A15" s="31"/>
      <c r="B15" s="15" t="s">
        <v>39</v>
      </c>
      <c r="C15" s="15" t="s">
        <v>19</v>
      </c>
      <c r="D15" s="24" t="s">
        <v>32</v>
      </c>
      <c r="E15" s="20">
        <v>50</v>
      </c>
      <c r="F15" s="20">
        <v>2.15</v>
      </c>
      <c r="G15" s="21">
        <f>118</f>
        <v>118</v>
      </c>
      <c r="H15" s="18">
        <f>3.8</f>
        <v>3.8</v>
      </c>
      <c r="I15" s="18">
        <f>0.4</f>
        <v>0.4</v>
      </c>
      <c r="J15" s="18">
        <f>24.6</f>
        <v>24.6</v>
      </c>
    </row>
    <row r="16" spans="1:10">
      <c r="A16" s="31"/>
      <c r="B16" s="15" t="s">
        <v>40</v>
      </c>
      <c r="C16" s="15" t="s">
        <v>19</v>
      </c>
      <c r="D16" s="19" t="s">
        <v>10</v>
      </c>
      <c r="E16" s="20">
        <v>25</v>
      </c>
      <c r="F16" s="20">
        <v>1.2</v>
      </c>
      <c r="G16" s="21">
        <f>52*20/30</f>
        <v>34.666666666666664</v>
      </c>
      <c r="H16" s="18">
        <f>1.98*20/30</f>
        <v>1.32</v>
      </c>
      <c r="I16" s="18">
        <f>0.36*20/30</f>
        <v>0.23999999999999996</v>
      </c>
      <c r="J16" s="18">
        <f>10.02*20/30</f>
        <v>6.6799999999999988</v>
      </c>
    </row>
    <row r="17" spans="1:10">
      <c r="A17" s="31"/>
      <c r="B17" s="15" t="s">
        <v>41</v>
      </c>
      <c r="C17" s="15" t="s">
        <v>19</v>
      </c>
      <c r="D17" s="19" t="s">
        <v>33</v>
      </c>
      <c r="E17" s="15">
        <v>80</v>
      </c>
      <c r="F17" s="26">
        <v>8.06</v>
      </c>
      <c r="G17" s="21">
        <v>177</v>
      </c>
      <c r="H17" s="18">
        <v>4</v>
      </c>
      <c r="I17" s="18">
        <v>4.2</v>
      </c>
      <c r="J17" s="18">
        <v>30.9</v>
      </c>
    </row>
    <row r="18" spans="1:10">
      <c r="A18" s="32"/>
      <c r="B18" s="15" t="s">
        <v>17</v>
      </c>
      <c r="C18" s="15">
        <v>280</v>
      </c>
      <c r="D18" s="19" t="s">
        <v>34</v>
      </c>
      <c r="E18" s="15">
        <v>200</v>
      </c>
      <c r="F18" s="20">
        <v>4</v>
      </c>
      <c r="G18" s="21">
        <v>92</v>
      </c>
      <c r="H18" s="18">
        <v>0.33</v>
      </c>
      <c r="I18" s="18">
        <v>0</v>
      </c>
      <c r="J18" s="18">
        <v>22.66</v>
      </c>
    </row>
    <row r="19" spans="1:10">
      <c r="A19" s="13"/>
      <c r="B19" s="13"/>
      <c r="C19" s="13"/>
      <c r="D19" s="35" t="s">
        <v>44</v>
      </c>
      <c r="E19" s="24"/>
      <c r="F19" s="39">
        <f>SUM(F12:F18)</f>
        <v>65.47</v>
      </c>
      <c r="G19" s="18">
        <f>SUM(G12:G18)</f>
        <v>880.66666666666663</v>
      </c>
      <c r="H19" s="18">
        <f>SUM(H12:H18)</f>
        <v>28.689999999999998</v>
      </c>
      <c r="I19" s="18">
        <f>SUM(I12:I18)</f>
        <v>28.079999999999995</v>
      </c>
      <c r="J19" s="18">
        <f>SUM(J12:J18)</f>
        <v>126.49999999999997</v>
      </c>
    </row>
    <row r="21" spans="1:10">
      <c r="A21" s="36" t="s">
        <v>47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s="10" customFormat="1" ht="15" customHeight="1">
      <c r="A22" s="11" t="s">
        <v>0</v>
      </c>
      <c r="B22" s="11" t="s">
        <v>1</v>
      </c>
      <c r="C22" s="11" t="s">
        <v>2</v>
      </c>
      <c r="D22" s="11" t="s">
        <v>3</v>
      </c>
      <c r="E22" s="11" t="s">
        <v>4</v>
      </c>
      <c r="F22" s="11" t="s">
        <v>5</v>
      </c>
      <c r="G22" s="11" t="s">
        <v>6</v>
      </c>
      <c r="H22" s="11" t="s">
        <v>23</v>
      </c>
      <c r="I22" s="11" t="s">
        <v>7</v>
      </c>
      <c r="J22" s="11" t="s">
        <v>8</v>
      </c>
    </row>
    <row r="23" spans="1:10">
      <c r="A23" s="33" t="s">
        <v>24</v>
      </c>
      <c r="B23" s="15" t="s">
        <v>14</v>
      </c>
      <c r="C23" s="15">
        <v>340</v>
      </c>
      <c r="D23" s="14" t="s">
        <v>9</v>
      </c>
      <c r="E23" s="15" t="s">
        <v>20</v>
      </c>
      <c r="F23" s="16">
        <v>25.61</v>
      </c>
      <c r="G23" s="17">
        <v>265</v>
      </c>
      <c r="H23" s="16">
        <v>13.87</v>
      </c>
      <c r="I23" s="18">
        <v>21.51</v>
      </c>
      <c r="J23" s="18">
        <v>3.62</v>
      </c>
    </row>
    <row r="24" spans="1:10">
      <c r="A24" s="33"/>
      <c r="B24" s="15" t="s">
        <v>15</v>
      </c>
      <c r="C24" s="15">
        <v>377</v>
      </c>
      <c r="D24" s="22" t="s">
        <v>55</v>
      </c>
      <c r="E24" s="15">
        <v>35</v>
      </c>
      <c r="F24" s="16">
        <v>9.35</v>
      </c>
      <c r="G24" s="17">
        <v>122</v>
      </c>
      <c r="H24" s="16">
        <v>4.97</v>
      </c>
      <c r="I24" s="18">
        <v>8.01</v>
      </c>
      <c r="J24" s="18">
        <v>7.56</v>
      </c>
    </row>
    <row r="25" spans="1:10">
      <c r="A25" s="33"/>
      <c r="B25" s="15" t="s">
        <v>15</v>
      </c>
      <c r="C25" s="15">
        <v>684.68499999999995</v>
      </c>
      <c r="D25" s="19" t="s">
        <v>10</v>
      </c>
      <c r="E25" s="20">
        <v>25</v>
      </c>
      <c r="F25" s="20">
        <v>1.2</v>
      </c>
      <c r="G25" s="21">
        <f>52*20/30</f>
        <v>34.666666666666664</v>
      </c>
      <c r="H25" s="18">
        <f>1.98*20/30</f>
        <v>1.32</v>
      </c>
      <c r="I25" s="18">
        <f>0.36*20/30</f>
        <v>0.23999999999999996</v>
      </c>
      <c r="J25" s="18">
        <f>10.02*20/30</f>
        <v>6.6799999999999988</v>
      </c>
    </row>
    <row r="26" spans="1:10">
      <c r="A26" s="33"/>
      <c r="B26" s="15" t="s">
        <v>16</v>
      </c>
      <c r="C26" s="15" t="s">
        <v>19</v>
      </c>
      <c r="D26" s="22" t="s">
        <v>11</v>
      </c>
      <c r="E26" s="15" t="s">
        <v>21</v>
      </c>
      <c r="F26" s="23">
        <v>1.2</v>
      </c>
      <c r="G26" s="21">
        <v>49</v>
      </c>
      <c r="H26" s="18">
        <v>0.12</v>
      </c>
      <c r="I26" s="18">
        <v>0</v>
      </c>
      <c r="J26" s="18">
        <v>12.04</v>
      </c>
    </row>
    <row r="27" spans="1:10">
      <c r="A27" s="33"/>
      <c r="B27" s="15" t="s">
        <v>17</v>
      </c>
      <c r="C27" s="15" t="s">
        <v>19</v>
      </c>
      <c r="D27" s="24" t="s">
        <v>12</v>
      </c>
      <c r="E27" s="24">
        <v>1</v>
      </c>
      <c r="F27" s="23">
        <v>18</v>
      </c>
      <c r="G27" s="21">
        <v>85</v>
      </c>
      <c r="H27" s="18">
        <v>1</v>
      </c>
      <c r="I27" s="18">
        <v>0</v>
      </c>
      <c r="J27" s="18">
        <v>20.2</v>
      </c>
    </row>
    <row r="28" spans="1:10">
      <c r="A28" s="33"/>
      <c r="B28" s="15" t="s">
        <v>18</v>
      </c>
      <c r="C28" s="15">
        <v>89</v>
      </c>
      <c r="D28" s="22" t="s">
        <v>13</v>
      </c>
      <c r="E28" s="15">
        <v>85</v>
      </c>
      <c r="F28" s="23">
        <v>10.23</v>
      </c>
      <c r="G28" s="21">
        <f>96*I28/200</f>
        <v>0</v>
      </c>
      <c r="H28" s="18">
        <f>1.5*M28/200</f>
        <v>0</v>
      </c>
      <c r="I28" s="18">
        <f>0.5*M28/200</f>
        <v>0</v>
      </c>
      <c r="J28" s="18">
        <f>21*M28/200</f>
        <v>0</v>
      </c>
    </row>
    <row r="29" spans="1:10">
      <c r="A29" s="13"/>
      <c r="B29" s="15"/>
      <c r="C29" s="15"/>
      <c r="D29" s="11" t="s">
        <v>43</v>
      </c>
      <c r="E29" s="13"/>
      <c r="F29" s="38">
        <f>SUM(F23:F28)</f>
        <v>65.59</v>
      </c>
      <c r="G29" s="18">
        <f t="shared" ref="G29" si="2">SUM(G23:G27)</f>
        <v>555.66666666666674</v>
      </c>
      <c r="H29" s="18">
        <f>SUM(H23:H27)</f>
        <v>21.28</v>
      </c>
      <c r="I29" s="18">
        <f t="shared" ref="I29:J29" si="3">SUM(I23:I27)</f>
        <v>29.76</v>
      </c>
      <c r="J29" s="18">
        <f t="shared" si="3"/>
        <v>50.099999999999994</v>
      </c>
    </row>
    <row r="30" spans="1:10">
      <c r="A30" s="30" t="s">
        <v>35</v>
      </c>
      <c r="B30" s="15" t="s">
        <v>36</v>
      </c>
      <c r="C30" s="15">
        <v>37</v>
      </c>
      <c r="D30" s="22" t="s">
        <v>29</v>
      </c>
      <c r="E30" s="15">
        <v>200</v>
      </c>
      <c r="F30" s="24">
        <v>7.86</v>
      </c>
      <c r="G30" s="21">
        <v>89</v>
      </c>
      <c r="H30" s="18">
        <v>1.52</v>
      </c>
      <c r="I30" s="18">
        <v>5.33</v>
      </c>
      <c r="J30" s="18">
        <v>8.65</v>
      </c>
    </row>
    <row r="31" spans="1:10">
      <c r="A31" s="31"/>
      <c r="B31" s="15" t="s">
        <v>37</v>
      </c>
      <c r="C31" s="15">
        <v>451</v>
      </c>
      <c r="D31" s="22" t="s">
        <v>30</v>
      </c>
      <c r="E31" s="15">
        <v>80</v>
      </c>
      <c r="F31" s="23">
        <v>36.380000000000003</v>
      </c>
      <c r="G31" s="21">
        <v>202</v>
      </c>
      <c r="H31" s="18">
        <v>12.2</v>
      </c>
      <c r="I31" s="18">
        <v>13.39</v>
      </c>
      <c r="J31" s="18">
        <v>6.56</v>
      </c>
    </row>
    <row r="32" spans="1:10">
      <c r="A32" s="31"/>
      <c r="B32" s="15" t="s">
        <v>38</v>
      </c>
      <c r="C32" s="15">
        <v>227</v>
      </c>
      <c r="D32" s="22" t="s">
        <v>31</v>
      </c>
      <c r="E32" s="15">
        <v>150</v>
      </c>
      <c r="F32" s="23">
        <v>5.82</v>
      </c>
      <c r="G32" s="21">
        <v>168</v>
      </c>
      <c r="H32" s="18">
        <v>5.52</v>
      </c>
      <c r="I32" s="18">
        <v>4.5199999999999996</v>
      </c>
      <c r="J32" s="18">
        <v>26.45</v>
      </c>
    </row>
    <row r="33" spans="1:10">
      <c r="A33" s="31"/>
      <c r="B33" s="15" t="s">
        <v>39</v>
      </c>
      <c r="C33" s="15" t="s">
        <v>19</v>
      </c>
      <c r="D33" s="24" t="s">
        <v>32</v>
      </c>
      <c r="E33" s="20">
        <v>50</v>
      </c>
      <c r="F33" s="20">
        <v>2.15</v>
      </c>
      <c r="G33" s="21">
        <f>118</f>
        <v>118</v>
      </c>
      <c r="H33" s="18">
        <f>3.8</f>
        <v>3.8</v>
      </c>
      <c r="I33" s="18">
        <f>0.4</f>
        <v>0.4</v>
      </c>
      <c r="J33" s="18">
        <f>24.6</f>
        <v>24.6</v>
      </c>
    </row>
    <row r="34" spans="1:10">
      <c r="A34" s="31"/>
      <c r="B34" s="15" t="s">
        <v>40</v>
      </c>
      <c r="C34" s="15" t="s">
        <v>19</v>
      </c>
      <c r="D34" s="19" t="s">
        <v>10</v>
      </c>
      <c r="E34" s="20">
        <v>25</v>
      </c>
      <c r="F34" s="20">
        <v>1.2</v>
      </c>
      <c r="G34" s="21">
        <f>52*20/30</f>
        <v>34.666666666666664</v>
      </c>
      <c r="H34" s="18">
        <f>1.98*20/30</f>
        <v>1.32</v>
      </c>
      <c r="I34" s="18">
        <f>0.36*20/30</f>
        <v>0.23999999999999996</v>
      </c>
      <c r="J34" s="18">
        <f>10.02*20/30</f>
        <v>6.6799999999999988</v>
      </c>
    </row>
    <row r="35" spans="1:10">
      <c r="A35" s="32"/>
      <c r="B35" s="15" t="s">
        <v>17</v>
      </c>
      <c r="C35" s="15">
        <v>280</v>
      </c>
      <c r="D35" s="19" t="s">
        <v>34</v>
      </c>
      <c r="E35" s="15">
        <v>200</v>
      </c>
      <c r="F35" s="20">
        <v>4</v>
      </c>
      <c r="G35" s="21">
        <v>92</v>
      </c>
      <c r="H35" s="18">
        <v>0.33</v>
      </c>
      <c r="I35" s="18">
        <v>0</v>
      </c>
      <c r="J35" s="18">
        <v>22.66</v>
      </c>
    </row>
    <row r="36" spans="1:10">
      <c r="A36" s="13"/>
      <c r="B36" s="13"/>
      <c r="C36" s="13"/>
      <c r="D36" s="35" t="s">
        <v>44</v>
      </c>
      <c r="E36" s="24"/>
      <c r="F36" s="39">
        <f>SUM(F30:F35)</f>
        <v>57.410000000000004</v>
      </c>
      <c r="G36" s="18">
        <f>SUM(G30:G35)</f>
        <v>703.66666666666663</v>
      </c>
      <c r="H36" s="18">
        <f>SUM(H30:H35)</f>
        <v>24.689999999999998</v>
      </c>
      <c r="I36" s="18">
        <f>SUM(I30:I35)</f>
        <v>23.879999999999995</v>
      </c>
      <c r="J36" s="18">
        <f>SUM(J30:J35)</f>
        <v>95.59999999999998</v>
      </c>
    </row>
    <row r="37" spans="1:10" ht="15.75">
      <c r="A37" s="13"/>
      <c r="B37" s="13"/>
      <c r="C37" s="13"/>
      <c r="D37" s="37" t="s">
        <v>45</v>
      </c>
      <c r="E37" s="13"/>
      <c r="F37" s="38">
        <f>F29+F36</f>
        <v>123</v>
      </c>
      <c r="G37" s="18">
        <f t="shared" ref="G37:J37" si="4">G29+G36</f>
        <v>1259.3333333333335</v>
      </c>
      <c r="H37" s="18">
        <f t="shared" si="4"/>
        <v>45.97</v>
      </c>
      <c r="I37" s="18">
        <f t="shared" si="4"/>
        <v>53.64</v>
      </c>
      <c r="J37" s="18">
        <f t="shared" si="4"/>
        <v>145.69999999999999</v>
      </c>
    </row>
    <row r="40" spans="1:10">
      <c r="A40" s="36" t="s">
        <v>48</v>
      </c>
      <c r="B40" s="36"/>
      <c r="C40" s="36"/>
      <c r="D40" s="36"/>
      <c r="E40" s="36"/>
      <c r="F40" s="36"/>
      <c r="G40" s="36"/>
      <c r="H40" s="36"/>
      <c r="I40" s="36"/>
      <c r="J40" s="36"/>
    </row>
    <row r="41" spans="1:10" s="10" customFormat="1" ht="15" customHeight="1">
      <c r="A41" s="11" t="s">
        <v>0</v>
      </c>
      <c r="B41" s="11" t="s">
        <v>1</v>
      </c>
      <c r="C41" s="11" t="s">
        <v>2</v>
      </c>
      <c r="D41" s="11" t="s">
        <v>3</v>
      </c>
      <c r="E41" s="11" t="s">
        <v>4</v>
      </c>
      <c r="F41" s="11" t="s">
        <v>5</v>
      </c>
      <c r="G41" s="11" t="s">
        <v>6</v>
      </c>
      <c r="H41" s="11" t="s">
        <v>23</v>
      </c>
      <c r="I41" s="11" t="s">
        <v>7</v>
      </c>
      <c r="J41" s="11" t="s">
        <v>8</v>
      </c>
    </row>
    <row r="42" spans="1:10" ht="15.75">
      <c r="A42" s="27" t="s">
        <v>35</v>
      </c>
      <c r="B42" s="15" t="s">
        <v>36</v>
      </c>
      <c r="C42" s="15">
        <v>45</v>
      </c>
      <c r="D42" s="4" t="s">
        <v>49</v>
      </c>
      <c r="E42" s="2">
        <v>250</v>
      </c>
      <c r="F42" s="25">
        <v>8.94</v>
      </c>
      <c r="G42" s="7">
        <f>79*250/200</f>
        <v>98.75</v>
      </c>
      <c r="H42" s="8">
        <f>1.87*250/200</f>
        <v>2.3374999999999999</v>
      </c>
      <c r="I42" s="8">
        <f>3.11*250/200</f>
        <v>3.8875000000000002</v>
      </c>
      <c r="J42" s="8">
        <f>10.89*250/200</f>
        <v>13.612500000000001</v>
      </c>
    </row>
    <row r="43" spans="1:10" ht="15.75">
      <c r="A43" s="28"/>
      <c r="B43" s="15" t="s">
        <v>37</v>
      </c>
      <c r="C43" s="15">
        <v>423</v>
      </c>
      <c r="D43" s="4" t="s">
        <v>50</v>
      </c>
      <c r="E43" s="2">
        <v>100</v>
      </c>
      <c r="F43" s="5">
        <v>30.62</v>
      </c>
      <c r="G43" s="7">
        <v>272</v>
      </c>
      <c r="H43" s="8">
        <v>18.100000000000001</v>
      </c>
      <c r="I43" s="8">
        <v>20.93</v>
      </c>
      <c r="J43" s="8">
        <v>3.21</v>
      </c>
    </row>
    <row r="44" spans="1:10" ht="15.75">
      <c r="A44" s="28"/>
      <c r="B44" s="15" t="s">
        <v>38</v>
      </c>
      <c r="C44" s="15">
        <v>219</v>
      </c>
      <c r="D44" s="4" t="s">
        <v>51</v>
      </c>
      <c r="E44" s="2">
        <v>100</v>
      </c>
      <c r="F44" s="5">
        <v>5.98</v>
      </c>
      <c r="G44" s="7">
        <f>264*200/150</f>
        <v>352</v>
      </c>
      <c r="H44" s="8">
        <f>8.73*200/150</f>
        <v>11.64</v>
      </c>
      <c r="I44" s="8">
        <f>5.43*200/150</f>
        <v>7.24</v>
      </c>
      <c r="J44" s="8">
        <f>45*200/150</f>
        <v>60</v>
      </c>
    </row>
    <row r="45" spans="1:10" ht="15.75">
      <c r="A45" s="28"/>
      <c r="B45" s="15" t="s">
        <v>39</v>
      </c>
      <c r="C45" s="15" t="s">
        <v>19</v>
      </c>
      <c r="D45" s="4" t="s">
        <v>32</v>
      </c>
      <c r="E45" s="2">
        <v>60</v>
      </c>
      <c r="F45" s="6">
        <v>2.56</v>
      </c>
      <c r="G45" s="7">
        <v>142</v>
      </c>
      <c r="H45" s="8">
        <v>4.5599999999999996</v>
      </c>
      <c r="I45" s="8">
        <v>0.48</v>
      </c>
      <c r="J45" s="8">
        <v>29.52</v>
      </c>
    </row>
    <row r="46" spans="1:10" ht="15.75">
      <c r="A46" s="28"/>
      <c r="B46" s="15" t="s">
        <v>40</v>
      </c>
      <c r="C46" s="15" t="s">
        <v>19</v>
      </c>
      <c r="D46" s="3" t="s">
        <v>10</v>
      </c>
      <c r="E46" s="2">
        <v>35</v>
      </c>
      <c r="F46" s="6">
        <v>1.7</v>
      </c>
      <c r="G46" s="7">
        <v>110</v>
      </c>
      <c r="H46" s="8">
        <v>4.22</v>
      </c>
      <c r="I46" s="8">
        <v>0.77</v>
      </c>
      <c r="J46" s="8">
        <v>21.38</v>
      </c>
    </row>
    <row r="47" spans="1:10" ht="15.75">
      <c r="A47" s="29"/>
      <c r="B47" s="15" t="s">
        <v>17</v>
      </c>
      <c r="C47" s="15" t="s">
        <v>53</v>
      </c>
      <c r="D47" s="4" t="s">
        <v>52</v>
      </c>
      <c r="E47" s="2">
        <v>200</v>
      </c>
      <c r="F47" s="5">
        <v>10.199999999999999</v>
      </c>
      <c r="G47" s="7">
        <f>461/5</f>
        <v>92.2</v>
      </c>
      <c r="H47" s="8">
        <f>1.05/5</f>
        <v>0.21000000000000002</v>
      </c>
      <c r="I47" s="8">
        <f>0.3/5</f>
        <v>0.06</v>
      </c>
      <c r="J47" s="8">
        <f>113.41/5</f>
        <v>22.681999999999999</v>
      </c>
    </row>
    <row r="48" spans="1:10" ht="15.75">
      <c r="A48" s="13"/>
      <c r="B48" s="13"/>
      <c r="C48" s="13"/>
      <c r="D48" s="40" t="s">
        <v>22</v>
      </c>
      <c r="E48" s="6"/>
      <c r="F48" s="41">
        <f>SUM(F42:F47)</f>
        <v>60.000000000000014</v>
      </c>
      <c r="G48" s="8">
        <f>SUM(G42:G47)</f>
        <v>1066.95</v>
      </c>
      <c r="H48" s="8">
        <f>SUM(H42:H47)</f>
        <v>41.067500000000003</v>
      </c>
      <c r="I48" s="8">
        <f>SUM(I42:I47)</f>
        <v>33.3675</v>
      </c>
      <c r="J48" s="8">
        <f>SUM(J42:J47)</f>
        <v>150.40449999999998</v>
      </c>
    </row>
    <row r="51" spans="1:10">
      <c r="A51" s="36" t="s">
        <v>54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10" s="10" customFormat="1" ht="15" customHeight="1">
      <c r="A52" s="11" t="s">
        <v>0</v>
      </c>
      <c r="B52" s="11" t="s">
        <v>1</v>
      </c>
      <c r="C52" s="11" t="s">
        <v>2</v>
      </c>
      <c r="D52" s="11" t="s">
        <v>3</v>
      </c>
      <c r="E52" s="11" t="s">
        <v>4</v>
      </c>
      <c r="F52" s="11" t="s">
        <v>5</v>
      </c>
      <c r="G52" s="11" t="s">
        <v>6</v>
      </c>
      <c r="H52" s="11" t="s">
        <v>23</v>
      </c>
      <c r="I52" s="11" t="s">
        <v>7</v>
      </c>
      <c r="J52" s="11" t="s">
        <v>8</v>
      </c>
    </row>
    <row r="53" spans="1:10">
      <c r="A53" s="33" t="s">
        <v>24</v>
      </c>
      <c r="B53" s="15" t="s">
        <v>14</v>
      </c>
      <c r="C53" s="15">
        <v>340</v>
      </c>
      <c r="D53" s="14" t="s">
        <v>9</v>
      </c>
      <c r="E53" s="15" t="s">
        <v>56</v>
      </c>
      <c r="F53" s="16">
        <v>33.520000000000003</v>
      </c>
      <c r="G53" s="17">
        <v>265</v>
      </c>
      <c r="H53" s="16">
        <f>13.87*200/150</f>
        <v>18.493333333333332</v>
      </c>
      <c r="I53" s="18">
        <f>21.51*200/150</f>
        <v>28.68</v>
      </c>
      <c r="J53" s="18">
        <f>3.62*200/150</f>
        <v>4.8266666666666671</v>
      </c>
    </row>
    <row r="54" spans="1:10">
      <c r="A54" s="33"/>
      <c r="B54" s="15" t="s">
        <v>15</v>
      </c>
      <c r="C54" s="15">
        <v>377</v>
      </c>
      <c r="D54" s="22" t="s">
        <v>55</v>
      </c>
      <c r="E54" s="15">
        <v>35</v>
      </c>
      <c r="F54" s="16">
        <v>9.35</v>
      </c>
      <c r="G54" s="21">
        <v>122</v>
      </c>
      <c r="H54" s="18">
        <v>4.97</v>
      </c>
      <c r="I54" s="18">
        <v>8.01</v>
      </c>
      <c r="J54" s="18">
        <v>7.56</v>
      </c>
    </row>
    <row r="55" spans="1:10">
      <c r="A55" s="33"/>
      <c r="B55" s="15" t="s">
        <v>15</v>
      </c>
      <c r="C55" s="15">
        <v>684.68499999999995</v>
      </c>
      <c r="D55" s="19" t="s">
        <v>10</v>
      </c>
      <c r="E55" s="20">
        <v>25</v>
      </c>
      <c r="F55" s="20">
        <v>1.2</v>
      </c>
      <c r="G55" s="21">
        <f>52*20/30</f>
        <v>34.666666666666664</v>
      </c>
      <c r="H55" s="18">
        <f>1.98*20/30</f>
        <v>1.32</v>
      </c>
      <c r="I55" s="18">
        <f>0.36*20/30</f>
        <v>0.23999999999999996</v>
      </c>
      <c r="J55" s="18">
        <f>10.02*20/30</f>
        <v>6.6799999999999988</v>
      </c>
    </row>
    <row r="56" spans="1:10">
      <c r="A56" s="33"/>
      <c r="B56" s="15" t="s">
        <v>16</v>
      </c>
      <c r="C56" s="15" t="s">
        <v>19</v>
      </c>
      <c r="D56" s="22" t="s">
        <v>11</v>
      </c>
      <c r="E56" s="15" t="s">
        <v>21</v>
      </c>
      <c r="F56" s="23">
        <v>1.2</v>
      </c>
      <c r="G56" s="21">
        <v>49</v>
      </c>
      <c r="H56" s="18">
        <v>0.12</v>
      </c>
      <c r="I56" s="18">
        <v>0</v>
      </c>
      <c r="J56" s="18">
        <v>12.04</v>
      </c>
    </row>
    <row r="57" spans="1:10">
      <c r="A57" s="33"/>
      <c r="B57" s="15" t="s">
        <v>17</v>
      </c>
      <c r="C57" s="15" t="s">
        <v>19</v>
      </c>
      <c r="D57" s="24" t="s">
        <v>12</v>
      </c>
      <c r="E57" s="24">
        <v>1</v>
      </c>
      <c r="F57" s="23">
        <v>18</v>
      </c>
      <c r="G57" s="21">
        <v>85</v>
      </c>
      <c r="H57" s="18">
        <v>1</v>
      </c>
      <c r="I57" s="18">
        <v>0</v>
      </c>
      <c r="J57" s="18">
        <v>20.2</v>
      </c>
    </row>
    <row r="58" spans="1:10">
      <c r="A58" s="33"/>
      <c r="B58" s="15" t="s">
        <v>18</v>
      </c>
      <c r="C58" s="15">
        <v>89</v>
      </c>
      <c r="D58" s="22" t="s">
        <v>13</v>
      </c>
      <c r="E58" s="15">
        <v>90</v>
      </c>
      <c r="F58" s="23">
        <v>10.53</v>
      </c>
      <c r="G58" s="21">
        <f>96*I58/200</f>
        <v>0</v>
      </c>
      <c r="H58" s="18">
        <f>1.5*M58/200</f>
        <v>0</v>
      </c>
      <c r="I58" s="18">
        <f>0.5*M58/200</f>
        <v>0</v>
      </c>
      <c r="J58" s="18">
        <f>21*M58/200</f>
        <v>0</v>
      </c>
    </row>
    <row r="59" spans="1:10" ht="15.75">
      <c r="A59" s="13"/>
      <c r="B59" s="15"/>
      <c r="C59" s="15"/>
      <c r="D59" s="11" t="s">
        <v>43</v>
      </c>
      <c r="E59" s="13"/>
      <c r="F59" s="38">
        <f>SUM(F53:F58)</f>
        <v>73.800000000000011</v>
      </c>
      <c r="G59" s="8">
        <f>SUM(G53:G58)</f>
        <v>555.66666666666674</v>
      </c>
      <c r="H59" s="8">
        <f t="shared" ref="H59:J59" si="5">SUM(H53:H58)</f>
        <v>25.903333333333332</v>
      </c>
      <c r="I59" s="8">
        <f t="shared" si="5"/>
        <v>36.93</v>
      </c>
      <c r="J59" s="8">
        <f t="shared" si="5"/>
        <v>51.306666666666665</v>
      </c>
    </row>
    <row r="60" spans="1:10" ht="15.75">
      <c r="A60" s="27" t="s">
        <v>35</v>
      </c>
      <c r="B60" s="15" t="s">
        <v>36</v>
      </c>
      <c r="C60" s="15">
        <v>45</v>
      </c>
      <c r="D60" s="4" t="s">
        <v>49</v>
      </c>
      <c r="E60" s="2">
        <v>250</v>
      </c>
      <c r="F60" s="25">
        <v>8.94</v>
      </c>
      <c r="G60" s="7">
        <f>79*250/200</f>
        <v>98.75</v>
      </c>
      <c r="H60" s="8">
        <f>1.87*250/200</f>
        <v>2.3374999999999999</v>
      </c>
      <c r="I60" s="8">
        <f>3.11*250/200</f>
        <v>3.8875000000000002</v>
      </c>
      <c r="J60" s="8">
        <f>10.89*250/200</f>
        <v>13.612500000000001</v>
      </c>
    </row>
    <row r="61" spans="1:10" ht="15.75">
      <c r="A61" s="28"/>
      <c r="B61" s="15" t="s">
        <v>37</v>
      </c>
      <c r="C61" s="15">
        <v>423</v>
      </c>
      <c r="D61" s="4" t="s">
        <v>50</v>
      </c>
      <c r="E61" s="2">
        <v>100</v>
      </c>
      <c r="F61" s="5">
        <v>30.62</v>
      </c>
      <c r="G61" s="7">
        <v>272</v>
      </c>
      <c r="H61" s="8">
        <v>18.100000000000001</v>
      </c>
      <c r="I61" s="8">
        <v>20.93</v>
      </c>
      <c r="J61" s="8">
        <v>3.21</v>
      </c>
    </row>
    <row r="62" spans="1:10" ht="15.75">
      <c r="A62" s="28"/>
      <c r="B62" s="15" t="s">
        <v>38</v>
      </c>
      <c r="C62" s="15">
        <v>219</v>
      </c>
      <c r="D62" s="4" t="s">
        <v>51</v>
      </c>
      <c r="E62" s="2">
        <v>200</v>
      </c>
      <c r="F62" s="5">
        <v>11.96</v>
      </c>
      <c r="G62" s="7">
        <f>264*200/150</f>
        <v>352</v>
      </c>
      <c r="H62" s="8">
        <f>8.73*200/150</f>
        <v>11.64</v>
      </c>
      <c r="I62" s="8">
        <f>5.43*200/150</f>
        <v>7.24</v>
      </c>
      <c r="J62" s="8">
        <f>45*200/150</f>
        <v>60</v>
      </c>
    </row>
    <row r="63" spans="1:10" ht="15.75">
      <c r="A63" s="28"/>
      <c r="B63" s="15" t="s">
        <v>39</v>
      </c>
      <c r="C63" s="15" t="s">
        <v>19</v>
      </c>
      <c r="D63" s="4" t="s">
        <v>32</v>
      </c>
      <c r="E63" s="2">
        <v>60</v>
      </c>
      <c r="F63" s="6">
        <v>2.56</v>
      </c>
      <c r="G63" s="7">
        <v>142</v>
      </c>
      <c r="H63" s="8">
        <v>4.5599999999999996</v>
      </c>
      <c r="I63" s="8">
        <v>0.48</v>
      </c>
      <c r="J63" s="8">
        <v>29.52</v>
      </c>
    </row>
    <row r="64" spans="1:10" ht="15.75">
      <c r="A64" s="28"/>
      <c r="B64" s="15" t="s">
        <v>40</v>
      </c>
      <c r="C64" s="15" t="s">
        <v>19</v>
      </c>
      <c r="D64" s="3" t="s">
        <v>10</v>
      </c>
      <c r="E64" s="2">
        <v>40</v>
      </c>
      <c r="F64" s="6">
        <v>1.92</v>
      </c>
      <c r="G64" s="7">
        <v>110</v>
      </c>
      <c r="H64" s="8">
        <v>4.22</v>
      </c>
      <c r="I64" s="8">
        <v>0.77</v>
      </c>
      <c r="J64" s="8">
        <v>21.38</v>
      </c>
    </row>
    <row r="65" spans="1:10" ht="15.75">
      <c r="A65" s="29"/>
      <c r="B65" s="15" t="s">
        <v>17</v>
      </c>
      <c r="C65" s="15" t="s">
        <v>53</v>
      </c>
      <c r="D65" s="4" t="s">
        <v>52</v>
      </c>
      <c r="E65" s="2">
        <v>200</v>
      </c>
      <c r="F65" s="5">
        <v>10.199999999999999</v>
      </c>
      <c r="G65" s="7">
        <f>461/5</f>
        <v>92.2</v>
      </c>
      <c r="H65" s="8">
        <f>1.05/5</f>
        <v>0.21000000000000002</v>
      </c>
      <c r="I65" s="8">
        <f>0.3/5</f>
        <v>0.06</v>
      </c>
      <c r="J65" s="8">
        <f>113.41/5</f>
        <v>22.681999999999999</v>
      </c>
    </row>
    <row r="66" spans="1:10" ht="15.75">
      <c r="A66" s="13"/>
      <c r="B66" s="13"/>
      <c r="C66" s="13"/>
      <c r="D66" s="35" t="s">
        <v>44</v>
      </c>
      <c r="E66" s="6"/>
      <c r="F66" s="41">
        <f>SUM(F60:F65)</f>
        <v>66.2</v>
      </c>
      <c r="G66" s="41">
        <f t="shared" ref="G66:J66" si="6">SUM(G60:G65)</f>
        <v>1066.95</v>
      </c>
      <c r="H66" s="41">
        <f t="shared" si="6"/>
        <v>41.067500000000003</v>
      </c>
      <c r="I66" s="41">
        <f t="shared" si="6"/>
        <v>33.3675</v>
      </c>
      <c r="J66" s="41">
        <f t="shared" si="6"/>
        <v>150.40449999999998</v>
      </c>
    </row>
    <row r="67" spans="1:10" ht="15.75">
      <c r="A67" s="13"/>
      <c r="B67" s="13"/>
      <c r="C67" s="13"/>
      <c r="D67" s="37" t="s">
        <v>45</v>
      </c>
      <c r="E67" s="13"/>
      <c r="F67" s="38">
        <f>F59+F66</f>
        <v>140</v>
      </c>
      <c r="G67" s="38">
        <f t="shared" ref="G67:J67" si="7">G59+G66</f>
        <v>1622.6166666666668</v>
      </c>
      <c r="H67" s="38">
        <f t="shared" si="7"/>
        <v>66.970833333333331</v>
      </c>
      <c r="I67" s="38">
        <f t="shared" si="7"/>
        <v>70.297499999999999</v>
      </c>
      <c r="J67" s="38">
        <f t="shared" si="7"/>
        <v>201.71116666666666</v>
      </c>
    </row>
  </sheetData>
  <mergeCells count="12">
    <mergeCell ref="A53:A58"/>
    <mergeCell ref="A60:A65"/>
    <mergeCell ref="A21:J21"/>
    <mergeCell ref="A23:A28"/>
    <mergeCell ref="A30:A35"/>
    <mergeCell ref="A40:J40"/>
    <mergeCell ref="A42:A47"/>
    <mergeCell ref="A51:J51"/>
    <mergeCell ref="A5:A10"/>
    <mergeCell ref="B1:D1"/>
    <mergeCell ref="A12:A18"/>
    <mergeCell ref="A3:J3"/>
  </mergeCells>
  <pageMargins left="0" right="0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2021-05-28T09:31:36Z</cp:lastPrinted>
  <dcterms:created xsi:type="dcterms:W3CDTF">2021-05-28T09:05:08Z</dcterms:created>
  <dcterms:modified xsi:type="dcterms:W3CDTF">2021-05-28T09:31:37Z</dcterms:modified>
</cp:coreProperties>
</file>